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6440"/>
  </bookViews>
  <sheets>
    <sheet name="SO 01" sheetId="1" r:id="rId1"/>
  </sheets>
  <definedNames>
    <definedName name="_xlnm.Print_Titles" localSheetId="0">'SO 01'!$1:$7</definedName>
  </definedNames>
  <calcPr calcId="145621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0" i="1" l="1"/>
  <c r="O90" i="1" s="1"/>
  <c r="I86" i="1"/>
  <c r="O86" i="1" s="1"/>
  <c r="I82" i="1"/>
  <c r="O82" i="1" s="1"/>
  <c r="I78" i="1"/>
  <c r="O78" i="1" s="1"/>
  <c r="I74" i="1"/>
  <c r="O74" i="1" s="1"/>
  <c r="I69" i="1"/>
  <c r="O69" i="1" s="1"/>
  <c r="I65" i="1"/>
  <c r="O65" i="1" s="1"/>
  <c r="I61" i="1"/>
  <c r="O61" i="1" s="1"/>
  <c r="I57" i="1"/>
  <c r="O57" i="1" s="1"/>
  <c r="Q56" i="1"/>
  <c r="I56" i="1" s="1"/>
  <c r="I52" i="1"/>
  <c r="Q51" i="1" s="1"/>
  <c r="I51" i="1" s="1"/>
  <c r="I47" i="1"/>
  <c r="O47" i="1" s="1"/>
  <c r="R46" i="1" s="1"/>
  <c r="O46" i="1" s="1"/>
  <c r="Q46" i="1"/>
  <c r="I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I13" i="1"/>
  <c r="O13" i="1" s="1"/>
  <c r="I9" i="1"/>
  <c r="Q8" i="1" s="1"/>
  <c r="I8" i="1" s="1"/>
  <c r="Q73" i="1" l="1"/>
  <c r="I73" i="1" s="1"/>
  <c r="Q17" i="1"/>
  <c r="I17" i="1" s="1"/>
  <c r="I3" i="1" s="1"/>
  <c r="R56" i="1"/>
  <c r="O56" i="1" s="1"/>
  <c r="R73" i="1"/>
  <c r="O73" i="1" s="1"/>
  <c r="O9" i="1"/>
  <c r="R8" i="1" s="1"/>
  <c r="O8" i="1" s="1"/>
  <c r="O18" i="1"/>
  <c r="R17" i="1" s="1"/>
  <c r="O17" i="1" s="1"/>
  <c r="O52" i="1"/>
  <c r="R51" i="1" s="1"/>
  <c r="O51" i="1" s="1"/>
  <c r="O2" i="1" l="1"/>
</calcChain>
</file>

<file path=xl/sharedStrings.xml><?xml version="1.0" encoding="utf-8"?>
<sst xmlns="http://schemas.openxmlformats.org/spreadsheetml/2006/main" count="317" uniqueCount="153">
  <si>
    <t>ASPE10</t>
  </si>
  <si>
    <t>S</t>
  </si>
  <si>
    <t>Firma: Firma</t>
  </si>
  <si>
    <t>Příloha k formuláři pro ocenění nabídky</t>
  </si>
  <si>
    <t>Stavba:</t>
  </si>
  <si>
    <t>2019-098</t>
  </si>
  <si>
    <t>Doplnění závor na přejezdu P5439 a P5440 trati Jaroměř - Trutnov hl.n.</t>
  </si>
  <si>
    <t>O</t>
  </si>
  <si>
    <t>Rozpočet:</t>
  </si>
  <si>
    <t>0,00</t>
  </si>
  <si>
    <t>15,00</t>
  </si>
  <si>
    <t>21,00</t>
  </si>
  <si>
    <t>3</t>
  </si>
  <si>
    <t>2</t>
  </si>
  <si>
    <t>SO 01</t>
  </si>
  <si>
    <t>Úprava přístupu na nástupiště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</si>
  <si>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</si>
  <si>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</si>
  <si>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</si>
  <si>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</si>
  <si>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</si>
  <si>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</si>
  <si>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</si>
  <si>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</si>
  <si>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</si>
  <si>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</si>
  <si>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</si>
  <si>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</si>
  <si>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</si>
  <si>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</si>
  <si>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</si>
  <si>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</si>
  <si>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</si>
  <si>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</si>
  <si>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podmínky: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</si>
  <si>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</si>
  <si>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</si>
  <si>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</si>
  <si>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</si>
  <si>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</si>
  <si>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</si>
  <si>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Nový chodník, patky pro zábradlí, rušení stávajícího chodníku, urovnání terénu pod demontovanou rampou</t>
  </si>
  <si>
    <t>VV</t>
  </si>
  <si>
    <t>1: Dle technické zprávy, výkresových příloh projektové dokumentace, TKP staveb státních drah a výkazů materiálu projektu a souhrnných částí dokumentace stavby. 
2: (0,45m2*10m+8*0,6m3+2m3)*2,1t/m3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</si>
  <si>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</si>
  <si>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</si>
  <si>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</si>
  <si>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</si>
  <si>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Dlažba, obrubníky, obetonování obrubníků, rampa nástupiště typu Sudop v délce 5 m (nást. desky, tvárnice Tischer, úložné bloky, záchytné desky ; podklaní beton zůstává)</t>
  </si>
  <si>
    <t>1: Dle technické zprávy, výkresových příloh projektové dokumentace, TKP staveb státních drah a výkazů materiálu projektu a souhrnných částí dokumentace stavby. 
2: (19,5m2*0,06m)*2,2t/m3+15m*(0,05t/m+0,05t/m)+(4*0,321t+5*0,149t+5*0,132t+10*0,047t)</t>
  </si>
  <si>
    <t>Zemní práce:</t>
  </si>
  <si>
    <t>11317</t>
  </si>
  <si>
    <t>ODSTRAN KRYTU ZPEVNĚNÝCH PLOCH Z DLAŽEB KOSTEK</t>
  </si>
  <si>
    <t>M3</t>
  </si>
  <si>
    <t>1: Dle technické zprávy, výkresových příloh projektové dokumentace, TKP staveb státních drah a výkazů materiálu projektu a souhrnných částí dokumentace stavby. 
2: 19,5m2*0,06m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</si>
  <si>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</si>
  <si>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11317B</t>
  </si>
  <si>
    <t>ODSTRAN KRYTU ZPEVNĚNÝCH PLOCH Z DLAŽEB KOSTEK - DOPRAVA</t>
  </si>
  <si>
    <t>tkm</t>
  </si>
  <si>
    <t>1: Dle technické zprávy, výkresových příloh projektové dokumentace, TKP staveb státních drah a výkazů materiálu projektu a souhrnných částí dokumentace stavby. 
2: (19,5m2*0,06m*2,2t/m3)*25</t>
  </si>
  <si>
    <t>Položka zahrnuje samostatnou dopravu suti a vybouraných hmot. Množství se určí jako součin hmotnosti [t] a požadované vzdálenosti [km].</t>
  </si>
  <si>
    <t>11352A</t>
  </si>
  <si>
    <t>ODSTRANĚNÍ CHODNÍKOVÝCH A SILNIČNÍCH OBRUBNÍKŮ BETONOVÝCH - BEZ DOPRAVY</t>
  </si>
  <si>
    <t>M</t>
  </si>
  <si>
    <t>1: Dle technické zprávy, výkresových příloh projektové dokumentace, TKP staveb státních drah a výkazů materiálu projektu a souhrnných částí dokumentace stavby. 
2: 15m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</si>
  <si>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</si>
  <si>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</si>
  <si>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A SILNIČNÍCH OBRUBNÍKŮ BETONOVÝCH - DOPRAVA</t>
  </si>
  <si>
    <t>Hmotnost obrubníků + obetonování</t>
  </si>
  <si>
    <t>1: Dle technické zprávy, výkresových příloh projektové dokumentace, TKP staveb státních drah a výkazů materiálu projektu a souhrnných částí dokumentace stavby. 
2: 15m*(0,05t/m+0,05t/m)*25</t>
  </si>
  <si>
    <t>7</t>
  </si>
  <si>
    <t>123738</t>
  </si>
  <si>
    <t>ODKOP PRO SPOD STAVBU SILNIC A ŽELEZNIC TŘ. I, ODVOZ DO 20KM</t>
  </si>
  <si>
    <t>1: Dle technické zprávy, výkresových příloh projektové dokumentace, TKP staveb státních drah a výkazů materiálu projektu a souhrnných částí dokumentace stavby. 
2: 0,45m2*10m+8*0,6m3+2m3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</si>
  <si>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</si>
  <si>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8</t>
  </si>
  <si>
    <t>18110</t>
  </si>
  <si>
    <t>ÚPRAVA PLÁNĚ SE ZHUTNĚNÍM V HORNINĚ TŘ. I</t>
  </si>
  <si>
    <t>M2</t>
  </si>
  <si>
    <t>Pod dlažbou</t>
  </si>
  <si>
    <t>1: Dle technické zprávy, výkresových příloh projektové dokumentace, TKP staveb státních drah a výkazů materiálu projektu a souhrnných částí dokumentace stavby. 
2: 16m2</t>
  </si>
  <si>
    <t>položka zahrnuje úpravu pláně včetně vyrovnání výškových rozdílů. Míru zhutnění určuje projekt.</t>
  </si>
  <si>
    <t>18130</t>
  </si>
  <si>
    <t>ÚPRAVA PLÁNĚ BEZ ZHUTNĚNÍ</t>
  </si>
  <si>
    <t>Úprava povrchu po odstranění stávajícího chodníku a rampy nástupiště typu Sudop</t>
  </si>
  <si>
    <t>1: Dle technické zprávy, výkresových příloh projektové dokumentace, TKP staveb státních drah a výkazů materiálu projektu a souhrnných částí dokumentace stavby. 
2: 5m2+5m*1,5m</t>
  </si>
  <si>
    <t>položka zahrnuje úpravu pláně včetně vyrovnání výškových rozdílů</t>
  </si>
  <si>
    <t>Základy:</t>
  </si>
  <si>
    <t>272314</t>
  </si>
  <si>
    <t>ZÁKLADY Z PROSTÉHO BETONU DO C25/30</t>
  </si>
  <si>
    <t>Patky</t>
  </si>
  <si>
    <t>1: Dle technické zprávy, výkresových příloh projektové dokumentace, TKP staveb státních drah a výkazů materiálu projektu a souhrnných částí dokumentace stavby. 
2: 6*0,3m*0,3m*0,8m+0,65m*0,805m*0,3m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</si>
  <si>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proudů,</t>
  </si>
  <si>
    <t>Svislé konstrukce (a kompletní):</t>
  </si>
  <si>
    <t>11</t>
  </si>
  <si>
    <t>348171</t>
  </si>
  <si>
    <t>ZÁBRADLÍ Z DÍLCŮ KOVOVÝCH S NÁTĚREM</t>
  </si>
  <si>
    <t>KG</t>
  </si>
  <si>
    <t>Viz výkaz oceli (výkres zábradlí)</t>
  </si>
  <si>
    <t>1: Dle technické zprávy, výkresových příloh projektové dokumentace, TKP staveb státních drah a výkazů materiálu projektu a souhrnných částí dokumentace stavby. 
2: 166,7kg</t>
  </si>
  <si>
    <t>- dílenská dokumentace, včetně technologického předpisu spojování,- dodání  materiálu  v požadované kvalitě a výroba konstrukce (včetně  pomůcek,  přípravků a prostředků pro výrobu) bez ohledu na náročnost a její hmotnost,- dodání spojovacího materiálu,- zřízení  montážních  a  dilatačních  spojů,  spar, včetně potřebných úprav, vložek, opracování, očištění a ošetření,- podpěr. konstr. a lešení všech druhů pro montáž konstrukcí i doplňkových, včetně požadovaných otvorů, ochranných a bezpečnostních opatření a základů pro tyto konstrukce a lešení,- montáž konstrukce na staveništi, včetně montážních prostředků a pomůcek a zednických výpomocí,                              - výplň, těsnění a tmelení spar a spojů,- všechny druhy ocelového kotvení,- dílenskou přejímku a montážní prohlídku, včetně požadovaných dokladů,- zřízení kotevních otvorů nebo jam, nejsou-li částí jiné konstrukce,- osazení kotvení nebo přímo částí konstrukce do podpůrné konstrukce nebo do zeminy,- výplň kotevních otvorů  (příp.  podlití  patních  desek) maltou,  betonem  nebo  jinou speciální hmotou, vyplnění jam zeminou,- veškeré druhy protikorozní ochrany a nátěry konstrukcí,- zvláštní spojovací prostředky, rozebíratelnost konstrukce,- ochranná opatření před účinky bludných proudů- ochranu před přepětím.</t>
  </si>
  <si>
    <t>Komunikace:</t>
  </si>
  <si>
    <t>12</t>
  </si>
  <si>
    <t>56330</t>
  </si>
  <si>
    <t>VOZOVKOVÉ VRSTVY ZE ŠTĚRKODRTI</t>
  </si>
  <si>
    <t>Zásyp výkopu patek, doplnění svahu k přístupovému chodníku</t>
  </si>
  <si>
    <t>1: Dle technické zprávy, výkresových příloh projektové dokumentace, TKP staveb státních drah a výkazů materiálu projektu a souhrnných částí dokumentace stavby. 
2: 8*0,4m3+1,5m3</t>
  </si>
  <si>
    <t>- dodání kameniva předepsané kvality a zrnitosti- rozprostření a zhutnění vrstvy v předepsané tloušťce- zřízení vrstvy bez rozlišení šířky, pokládání vrstvy po etapách- nezahrnuje postřiky, nátěry</t>
  </si>
  <si>
    <t>13</t>
  </si>
  <si>
    <t>56333</t>
  </si>
  <si>
    <t>VOZOVKOVÉ VRSTVY ZE ŠTĚRKODRTI TL. DO 150MM</t>
  </si>
  <si>
    <t>Nový chodník a zásyp po demontované rampě nástupiště</t>
  </si>
  <si>
    <t>1: Dle technické zprávy, výkresových příloh projektové dokumentace, TKP staveb státních drah a výkazů materiálu projektu a souhrnných částí dokumentace stavby. 
2: 1,75m*10m+1,5m*5m</t>
  </si>
  <si>
    <t>14</t>
  </si>
  <si>
    <t>582611</t>
  </si>
  <si>
    <t>KRYTY Z BETON DLAŽDIC SE ZÁMKEM ŠEDÝCH TL 60MM DO LOŽE Z KAM</t>
  </si>
  <si>
    <t>Dlažba se sraženými hranami, dlažba bez sražených hran   
+20% prořez</t>
  </si>
  <si>
    <t>1: Dle technické zprávy, výkresových příloh projektové dokumentace, TKP staveb státních drah a výkazů materiálu projektu a souhrnných částí dokumentace stavby. 
2: (11,6m2+1,9m2)*120%</t>
  </si>
  <si>
    <t>- dodání dlažebního materiálu v požadované kvalitě, dodání materiálu pro předepsané  lože v tloušťce předepsané dokumentací a pro předepsanou výplň spar- očištění podkladu- uložení dlažby dle předepsaného technologického předpisu včetně předepsané podkladní vrstvy a předepsané výplně spar- zřízení vrstvy bez rozlišení šířky, pokládání vrstvy po etapách - úpravu napojení, ukončení podél obrubníků, dilatačních zařízení, odvodňovacích proužků, odvodňovačů, vpustí, šachet a pod., nestanoví-li zadávací dokumentace jinak- nezahrnuje postřiky, nátěry- nezahrnuje těsnění podél obrubníků, dilatačních zařízení, odvodňovacích proužků, odvodňovačů, vpustí, šachet a pod.</t>
  </si>
  <si>
    <t>15</t>
  </si>
  <si>
    <t>58261A</t>
  </si>
  <si>
    <t>KRYTY Z BETON DLAŽDIC SE ZÁMKEM BAREV RELIÉF TL 60MM DO LOŽE Z KAM</t>
  </si>
  <si>
    <t>1: Dle technické zprávy, výkresových příloh projektové dokumentace, TKP staveb státních drah a výkazů materiálu projektu a souhrnných částí dokumentace stavby. 
2: 1,1m2*120%</t>
  </si>
  <si>
    <t>Ostatní práce:</t>
  </si>
  <si>
    <t>16</t>
  </si>
  <si>
    <t>917211</t>
  </si>
  <si>
    <t>ZÁHONOVÉ OBRUBY Z BETONOVÝCH OBRUBNÍKŮ ŠÍŘ 50MM</t>
  </si>
  <si>
    <t>1: Dle technické zprávy, výkresových příloh projektové dokumentace, TKP staveb státních drah a výkazů materiálu projektu a souhrnných částí dokumentace stavby. 
2: 18m</t>
  </si>
  <si>
    <t>Položka zahrnuje:dodání a pokládku betonových obrubníků o rozměrech předepsaných zadávací dokumentacíbetonové lože i boční betonovou opěrku.</t>
  </si>
  <si>
    <t>17</t>
  </si>
  <si>
    <t>923721R</t>
  </si>
  <si>
    <t>TABULE VELIKOSTI 240X240 MM "ZÁKAZ VSTUPU"</t>
  </si>
  <si>
    <t>KUS</t>
  </si>
  <si>
    <t>Piktogram zákaz vstupu na konci nástupiště připevněný na zábradlí</t>
  </si>
  <si>
    <t>1: Dle technické zprávy, výkresových příloh projektové dokumentace, TKP staveb státních drah a výkazů materiálu projektu a souhrnných částí dokumentace stavby. 
2: 1ks</t>
  </si>
  <si>
    <t>1. Položka obsahuje: – dodávku a montáž návěsti v příslušném provedení na sloupek, popř. jinou podpůrnou konstrukci včetně upevňovacího a pomocného materiálu – protikorozní úpravu, není-li tato provedena již z výroby nebo daná vlastnostmi použitého materiálu – odrazky nebo retroreflexní fólie2. Položka neobsahuje: – nosnou konstrukci, např. sloupek, konzolu apod. včetně základu a zemních prácí3. Způsob měření:Udává se počet kusů kompletní konstrukce nebo práce.</t>
  </si>
  <si>
    <t>19</t>
  </si>
  <si>
    <t>965521</t>
  </si>
  <si>
    <t>ROZEBRÁNÍ NÁSTUPIŠTĚ TYPU SUDOP</t>
  </si>
  <si>
    <t>Rampa</t>
  </si>
  <si>
    <t>1: Dle technické zprávy, výkresových příloh projektové dokumentace, TKP staveb státních drah a výkazů materiálu projektu a souhrnných částí dokumentace stavby. 
2: 5m</t>
  </si>
  <si>
    <t>1. Položka obsahuje: – rozebrání nástupiště do součástí včetně hrubého očištění – naložení vybouraného materiálu na dopravní prostředek – příplatky za ztížené podmínky při práci v kolejišti, např. za překážky na straně koleje apod.2. Položka neobsahuje: – rozebrání krytu a podkladních vrstev zpevněných ploch vyjma nástupištních konzolových desek – zemní práce – odvoz vybouraného materiálu do skladu nebo na likvidaci – poplatky za likvidaci odpadů, nacení se položkami ze ssd 03. Způsob měření:Měří se vždy délka nástupní hrany nástupiště podél přilehlé koleje v metrech délkových, a to i u oboustranných nástupišť.</t>
  </si>
  <si>
    <t>18</t>
  </si>
  <si>
    <t>965521R</t>
  </si>
  <si>
    <t>ROZEBRÁNÍ A ZNOVUZŘÍZENÍ NÁSTUPIŠTĚ TYPU SUDOP</t>
  </si>
  <si>
    <t>1: Dle technické zprávy, výkresových příloh projektové dokumentace, TKP staveb státních drah a výkazů materiálu projektu a souhrnných částí dokumentace stavby. 
2: 1m</t>
  </si>
  <si>
    <t>1. Položka obsahuje:    
– rozebrání nástupiště do součástí včetně hrubého očištění   
– znovuzřízení nástupištní hrany   
- veškerý materiál potřebný k vyrovnání nástupištní hrany (vyrovnávací mazanina, podkladní beton apod.)   
2. Položka neobsahuje: – rozebrání krytu a podkladních vrstev zpevněných ploch vyjma nástupištních konzolových desek – zemní práce – odvoz vybouraného materiálu do skladu nebo na likvidaci – poplatky za likvidaci odpadů, nacení se položkami ze ssd 03. Způsob měření:Měří se vždy délka nástupní hrany nástupiště podél přilehlé koleje v metrech délkových, a to i u oboustranných nástupišť.</t>
  </si>
  <si>
    <t>20</t>
  </si>
  <si>
    <t>965522</t>
  </si>
  <si>
    <t>ROZEBRÁNÍ NÁSTUPIŠTĚ TYPU SUDOP - ODVOZ (NA LIKVIDACI ODPADŮ NEBO JINÉ URČENÉ MÍSTO)</t>
  </si>
  <si>
    <t>Rampa nástupiště typu Sudop v délce 5 m (nást. desky, tvárnice Tischer, úložné bloky, záchytné desky ; podklaní beton zůstává)</t>
  </si>
  <si>
    <t>1: Dle technické zprávy, výkresových příloh projektové dokumentace, TKP staveb státních drah a výkazů materiálu projektu a souhrnných částí dokumentace stavby. 
2: (4*0,321t+5*0,149t+5*0,132t+10*0,047t)*25km</t>
  </si>
  <si>
    <t>1. Položka obsahuje: – odvoz jakýmkoliv dopravním prostředkem a složení – případné překládky na trase2. Položka neobsahuje: – naložení vybouraného materiálu na dopravní prostředek (je zahrnuto ve zdrojové položce) – poplatky za likvidaci odpadů, nacení se položkami ze ssd 03. Způsob měření:Výměra je součtem součinů metrů krychlových tun vybouraného materiálu v původním stavu a jednotlivých vzdáleností v kilometrech.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</si>
</sst>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</cellStyleXfs>
  <cellXfs count="33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zoomScaleNormal="100" workbookViewId="0">
      <pane ySplit="7" topLeftCell="A8" activePane="bottomLeft" state="frozen"/>
      <selection pane="bottomLeft" activeCell="K9" sqref="K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0+O8+O17+O46+O51+O56+O73</f>
        <v>0</v>
      </c>
      <c r="P2" t="s">
        <v>12</v>
      </c>
    </row>
    <row r="3" spans="1:18" ht="15" customHeight="1" x14ac:dyDescent="0.25">
      <c r="A3" t="s">
        <v>1</v>
      </c>
      <c r="B3" s="6" t="s">
        <v>4</v>
      </c>
      <c r="C3" s="29" t="s">
        <v>5</v>
      </c>
      <c r="D3" s="30"/>
      <c r="E3" s="7" t="s">
        <v>6</v>
      </c>
      <c r="F3" s="1"/>
      <c r="G3" s="4"/>
      <c r="H3" s="3" t="s">
        <v>14</v>
      </c>
      <c r="I3" s="27">
        <f>0+I8+I17+I46+I51+I56+I73</f>
        <v>0</v>
      </c>
      <c r="O3" t="s">
        <v>9</v>
      </c>
      <c r="P3" t="s">
        <v>13</v>
      </c>
    </row>
    <row r="4" spans="1:18" ht="15" customHeight="1" x14ac:dyDescent="0.25">
      <c r="A4" t="s">
        <v>7</v>
      </c>
      <c r="B4" s="9" t="s">
        <v>8</v>
      </c>
      <c r="C4" s="31" t="s">
        <v>14</v>
      </c>
      <c r="D4" s="32"/>
      <c r="E4" s="10" t="s">
        <v>15</v>
      </c>
      <c r="F4" s="5"/>
      <c r="G4" s="5"/>
      <c r="H4" s="11"/>
      <c r="I4" s="11"/>
      <c r="O4" t="s">
        <v>10</v>
      </c>
      <c r="P4" t="s">
        <v>13</v>
      </c>
    </row>
    <row r="5" spans="1:18" ht="12.75" customHeight="1" x14ac:dyDescent="0.2">
      <c r="A5" s="28" t="s">
        <v>16</v>
      </c>
      <c r="B5" s="28" t="s">
        <v>18</v>
      </c>
      <c r="C5" s="28" t="s">
        <v>20</v>
      </c>
      <c r="D5" s="28" t="s">
        <v>21</v>
      </c>
      <c r="E5" s="28" t="s">
        <v>22</v>
      </c>
      <c r="F5" s="28" t="s">
        <v>24</v>
      </c>
      <c r="G5" s="28" t="s">
        <v>26</v>
      </c>
      <c r="H5" s="28" t="s">
        <v>28</v>
      </c>
      <c r="I5" s="28"/>
      <c r="O5" t="s">
        <v>11</v>
      </c>
      <c r="P5" t="s">
        <v>13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8" t="s">
        <v>29</v>
      </c>
      <c r="I6" s="8" t="s">
        <v>31</v>
      </c>
    </row>
    <row r="7" spans="1:18" ht="12.75" customHeight="1" x14ac:dyDescent="0.2">
      <c r="A7" s="8" t="s">
        <v>17</v>
      </c>
      <c r="B7" s="8" t="s">
        <v>19</v>
      </c>
      <c r="C7" s="8" t="s">
        <v>13</v>
      </c>
      <c r="D7" s="8" t="s">
        <v>12</v>
      </c>
      <c r="E7" s="8" t="s">
        <v>23</v>
      </c>
      <c r="F7" s="8" t="s">
        <v>25</v>
      </c>
      <c r="G7" s="8" t="s">
        <v>27</v>
      </c>
      <c r="H7" s="8" t="s">
        <v>30</v>
      </c>
      <c r="I7" s="8" t="s">
        <v>32</v>
      </c>
    </row>
    <row r="8" spans="1:18" ht="12.75" customHeight="1" x14ac:dyDescent="0.2">
      <c r="A8" s="11" t="s">
        <v>33</v>
      </c>
      <c r="B8" s="11"/>
      <c r="C8" s="13" t="s">
        <v>17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12" t="s">
        <v>35</v>
      </c>
      <c r="B9" s="16" t="s">
        <v>19</v>
      </c>
      <c r="C9" s="16" t="s">
        <v>36</v>
      </c>
      <c r="D9" s="12" t="s">
        <v>37</v>
      </c>
      <c r="E9" s="17" t="s">
        <v>38</v>
      </c>
      <c r="F9" s="18" t="s">
        <v>39</v>
      </c>
      <c r="G9" s="19">
        <v>23.73</v>
      </c>
      <c r="H9" s="20"/>
      <c r="I9" s="20">
        <f>ROUND(ROUND(H9,2)*ROUND(G9,3),2)</f>
        <v>0</v>
      </c>
      <c r="O9">
        <f>(I9*21)/100</f>
        <v>0</v>
      </c>
      <c r="P9" t="s">
        <v>13</v>
      </c>
    </row>
    <row r="10" spans="1:18" ht="25.5" x14ac:dyDescent="0.2">
      <c r="A10" s="21" t="s">
        <v>40</v>
      </c>
      <c r="E10" s="22" t="s">
        <v>41</v>
      </c>
    </row>
    <row r="11" spans="1:18" ht="51" x14ac:dyDescent="0.2">
      <c r="A11" s="23" t="s">
        <v>42</v>
      </c>
      <c r="E11" s="24" t="s">
        <v>43</v>
      </c>
    </row>
    <row r="12" spans="1:18" ht="89.25" x14ac:dyDescent="0.2">
      <c r="A12" t="s">
        <v>44</v>
      </c>
      <c r="E12" s="22" t="s">
        <v>45</v>
      </c>
    </row>
    <row r="13" spans="1:18" ht="25.5" x14ac:dyDescent="0.2">
      <c r="A13" s="12" t="s">
        <v>35</v>
      </c>
      <c r="B13" s="16" t="s">
        <v>13</v>
      </c>
      <c r="C13" s="16" t="s">
        <v>46</v>
      </c>
      <c r="D13" s="12" t="s">
        <v>37</v>
      </c>
      <c r="E13" s="17" t="s">
        <v>47</v>
      </c>
      <c r="F13" s="18" t="s">
        <v>39</v>
      </c>
      <c r="G13" s="19">
        <v>7.2329999999999997</v>
      </c>
      <c r="H13" s="20"/>
      <c r="I13" s="20">
        <f>ROUND(ROUND(H13,2)*ROUND(G13,3),2)</f>
        <v>0</v>
      </c>
      <c r="O13">
        <f>(I13*21)/100</f>
        <v>0</v>
      </c>
      <c r="P13" t="s">
        <v>13</v>
      </c>
    </row>
    <row r="14" spans="1:18" ht="38.25" x14ac:dyDescent="0.2">
      <c r="A14" s="21" t="s">
        <v>40</v>
      </c>
      <c r="E14" s="22" t="s">
        <v>48</v>
      </c>
    </row>
    <row r="15" spans="1:18" ht="76.5" x14ac:dyDescent="0.2">
      <c r="A15" s="23" t="s">
        <v>42</v>
      </c>
      <c r="E15" s="24" t="s">
        <v>49</v>
      </c>
    </row>
    <row r="16" spans="1:18" ht="89.25" x14ac:dyDescent="0.2">
      <c r="A16" t="s">
        <v>44</v>
      </c>
      <c r="E16" s="22" t="s">
        <v>45</v>
      </c>
    </row>
    <row r="17" spans="1:18" ht="12.75" customHeight="1" x14ac:dyDescent="0.2">
      <c r="A17" s="5" t="s">
        <v>33</v>
      </c>
      <c r="B17" s="5"/>
      <c r="C17" s="25" t="s">
        <v>19</v>
      </c>
      <c r="D17" s="5"/>
      <c r="E17" s="14" t="s">
        <v>50</v>
      </c>
      <c r="F17" s="5"/>
      <c r="G17" s="5"/>
      <c r="H17" s="5"/>
      <c r="I17" s="26">
        <f>0+Q17</f>
        <v>0</v>
      </c>
      <c r="O17">
        <f>0+R17</f>
        <v>0</v>
      </c>
      <c r="Q17">
        <f>0+I18+I22+I26+I30+I34+I38+I42</f>
        <v>0</v>
      </c>
      <c r="R17">
        <f>0+O18+O22+O26+O30+O34+O38+O42</f>
        <v>0</v>
      </c>
    </row>
    <row r="18" spans="1:18" x14ac:dyDescent="0.2">
      <c r="A18" s="12" t="s">
        <v>35</v>
      </c>
      <c r="B18" s="16" t="s">
        <v>12</v>
      </c>
      <c r="C18" s="16" t="s">
        <v>51</v>
      </c>
      <c r="D18" s="12" t="s">
        <v>37</v>
      </c>
      <c r="E18" s="17" t="s">
        <v>52</v>
      </c>
      <c r="F18" s="18" t="s">
        <v>53</v>
      </c>
      <c r="G18" s="19">
        <v>1.17</v>
      </c>
      <c r="H18" s="20"/>
      <c r="I18" s="20">
        <f>ROUND(ROUND(H18,2)*ROUND(G18,3),2)</f>
        <v>0</v>
      </c>
      <c r="O18">
        <f>(I18*21)/100</f>
        <v>0</v>
      </c>
      <c r="P18" t="s">
        <v>13</v>
      </c>
    </row>
    <row r="19" spans="1:18" x14ac:dyDescent="0.2">
      <c r="A19" s="21" t="s">
        <v>40</v>
      </c>
      <c r="E19" s="22" t="s">
        <v>37</v>
      </c>
    </row>
    <row r="20" spans="1:18" ht="51" x14ac:dyDescent="0.2">
      <c r="A20" s="23" t="s">
        <v>42</v>
      </c>
      <c r="E20" s="24" t="s">
        <v>54</v>
      </c>
    </row>
    <row r="21" spans="1:18" ht="63.75" x14ac:dyDescent="0.2">
      <c r="A21" t="s">
        <v>44</v>
      </c>
      <c r="E21" s="22" t="s">
        <v>55</v>
      </c>
    </row>
    <row r="22" spans="1:18" x14ac:dyDescent="0.2">
      <c r="A22" s="12" t="s">
        <v>35</v>
      </c>
      <c r="B22" s="16" t="s">
        <v>23</v>
      </c>
      <c r="C22" s="16" t="s">
        <v>56</v>
      </c>
      <c r="D22" s="12" t="s">
        <v>37</v>
      </c>
      <c r="E22" s="17" t="s">
        <v>57</v>
      </c>
      <c r="F22" s="18" t="s">
        <v>58</v>
      </c>
      <c r="G22" s="19">
        <v>64.349999999999994</v>
      </c>
      <c r="H22" s="20"/>
      <c r="I22" s="20">
        <f>ROUND(ROUND(H22,2)*ROUND(G22,3),2)</f>
        <v>0</v>
      </c>
      <c r="O22">
        <f>(I22*21)/100</f>
        <v>0</v>
      </c>
      <c r="P22" t="s">
        <v>13</v>
      </c>
    </row>
    <row r="23" spans="1:18" x14ac:dyDescent="0.2">
      <c r="A23" s="21" t="s">
        <v>40</v>
      </c>
      <c r="E23" s="22" t="s">
        <v>37</v>
      </c>
    </row>
    <row r="24" spans="1:18" ht="51" x14ac:dyDescent="0.2">
      <c r="A24" s="23" t="s">
        <v>42</v>
      </c>
      <c r="E24" s="24" t="s">
        <v>59</v>
      </c>
    </row>
    <row r="25" spans="1:18" ht="25.5" x14ac:dyDescent="0.2">
      <c r="A25" t="s">
        <v>44</v>
      </c>
      <c r="E25" s="22" t="s">
        <v>60</v>
      </c>
    </row>
    <row r="26" spans="1:18" ht="25.5" x14ac:dyDescent="0.2">
      <c r="A26" s="12" t="s">
        <v>35</v>
      </c>
      <c r="B26" s="16" t="s">
        <v>25</v>
      </c>
      <c r="C26" s="16" t="s">
        <v>61</v>
      </c>
      <c r="D26" s="12" t="s">
        <v>37</v>
      </c>
      <c r="E26" s="17" t="s">
        <v>62</v>
      </c>
      <c r="F26" s="18" t="s">
        <v>63</v>
      </c>
      <c r="G26" s="19">
        <v>15</v>
      </c>
      <c r="H26" s="20"/>
      <c r="I26" s="20">
        <f>ROUND(ROUND(H26,2)*ROUND(G26,3),2)</f>
        <v>0</v>
      </c>
      <c r="O26">
        <f>(I26*21)/100</f>
        <v>0</v>
      </c>
      <c r="P26" t="s">
        <v>13</v>
      </c>
    </row>
    <row r="27" spans="1:18" x14ac:dyDescent="0.2">
      <c r="A27" s="21" t="s">
        <v>40</v>
      </c>
      <c r="E27" s="22" t="s">
        <v>37</v>
      </c>
    </row>
    <row r="28" spans="1:18" ht="51" x14ac:dyDescent="0.2">
      <c r="A28" s="23" t="s">
        <v>42</v>
      </c>
      <c r="E28" s="24" t="s">
        <v>64</v>
      </c>
    </row>
    <row r="29" spans="1:18" ht="63.75" x14ac:dyDescent="0.2">
      <c r="A29" t="s">
        <v>44</v>
      </c>
      <c r="E29" s="22" t="s">
        <v>65</v>
      </c>
    </row>
    <row r="30" spans="1:18" ht="25.5" x14ac:dyDescent="0.2">
      <c r="A30" s="12" t="s">
        <v>35</v>
      </c>
      <c r="B30" s="16" t="s">
        <v>27</v>
      </c>
      <c r="C30" s="16" t="s">
        <v>66</v>
      </c>
      <c r="D30" s="12" t="s">
        <v>37</v>
      </c>
      <c r="E30" s="17" t="s">
        <v>67</v>
      </c>
      <c r="F30" s="18" t="s">
        <v>58</v>
      </c>
      <c r="G30" s="19">
        <v>37.5</v>
      </c>
      <c r="H30" s="20"/>
      <c r="I30" s="20">
        <f>ROUND(ROUND(H30,2)*ROUND(G30,3),2)</f>
        <v>0</v>
      </c>
      <c r="O30">
        <f>(I30*21)/100</f>
        <v>0</v>
      </c>
      <c r="P30" t="s">
        <v>13</v>
      </c>
    </row>
    <row r="31" spans="1:18" x14ac:dyDescent="0.2">
      <c r="A31" s="21" t="s">
        <v>40</v>
      </c>
      <c r="E31" s="22" t="s">
        <v>68</v>
      </c>
    </row>
    <row r="32" spans="1:18" ht="51" x14ac:dyDescent="0.2">
      <c r="A32" s="23" t="s">
        <v>42</v>
      </c>
      <c r="E32" s="24" t="s">
        <v>69</v>
      </c>
    </row>
    <row r="33" spans="1:18" ht="25.5" x14ac:dyDescent="0.2">
      <c r="A33" t="s">
        <v>44</v>
      </c>
      <c r="E33" s="22" t="s">
        <v>60</v>
      </c>
    </row>
    <row r="34" spans="1:18" x14ac:dyDescent="0.2">
      <c r="A34" s="12" t="s">
        <v>35</v>
      </c>
      <c r="B34" s="16" t="s">
        <v>70</v>
      </c>
      <c r="C34" s="16" t="s">
        <v>71</v>
      </c>
      <c r="D34" s="12" t="s">
        <v>37</v>
      </c>
      <c r="E34" s="17" t="s">
        <v>72</v>
      </c>
      <c r="F34" s="18" t="s">
        <v>53</v>
      </c>
      <c r="G34" s="19">
        <v>11.3</v>
      </c>
      <c r="H34" s="20"/>
      <c r="I34" s="20">
        <f>ROUND(ROUND(H34,2)*ROUND(G34,3),2)</f>
        <v>0</v>
      </c>
      <c r="O34">
        <f>(I34*21)/100</f>
        <v>0</v>
      </c>
      <c r="P34" t="s">
        <v>13</v>
      </c>
    </row>
    <row r="35" spans="1:18" ht="25.5" x14ac:dyDescent="0.2">
      <c r="A35" s="21" t="s">
        <v>40</v>
      </c>
      <c r="E35" s="22" t="s">
        <v>41</v>
      </c>
    </row>
    <row r="36" spans="1:18" ht="51" x14ac:dyDescent="0.2">
      <c r="A36" s="23" t="s">
        <v>42</v>
      </c>
      <c r="E36" s="24" t="s">
        <v>73</v>
      </c>
    </row>
    <row r="37" spans="1:18" ht="255" x14ac:dyDescent="0.2">
      <c r="A37" t="s">
        <v>44</v>
      </c>
      <c r="E37" s="22" t="s">
        <v>74</v>
      </c>
    </row>
    <row r="38" spans="1:18" x14ac:dyDescent="0.2">
      <c r="A38" s="12" t="s">
        <v>35</v>
      </c>
      <c r="B38" s="16" t="s">
        <v>75</v>
      </c>
      <c r="C38" s="16" t="s">
        <v>76</v>
      </c>
      <c r="D38" s="12" t="s">
        <v>37</v>
      </c>
      <c r="E38" s="17" t="s">
        <v>77</v>
      </c>
      <c r="F38" s="18" t="s">
        <v>78</v>
      </c>
      <c r="G38" s="19">
        <v>16</v>
      </c>
      <c r="H38" s="20"/>
      <c r="I38" s="20">
        <f>ROUND(ROUND(H38,2)*ROUND(G38,3),2)</f>
        <v>0</v>
      </c>
      <c r="O38">
        <f>(I38*21)/100</f>
        <v>0</v>
      </c>
      <c r="P38" t="s">
        <v>13</v>
      </c>
    </row>
    <row r="39" spans="1:18" x14ac:dyDescent="0.2">
      <c r="A39" s="21" t="s">
        <v>40</v>
      </c>
      <c r="E39" s="22" t="s">
        <v>79</v>
      </c>
    </row>
    <row r="40" spans="1:18" ht="51" x14ac:dyDescent="0.2">
      <c r="A40" s="23" t="s">
        <v>42</v>
      </c>
      <c r="E40" s="24" t="s">
        <v>80</v>
      </c>
    </row>
    <row r="41" spans="1:18" ht="25.5" x14ac:dyDescent="0.2">
      <c r="A41" t="s">
        <v>44</v>
      </c>
      <c r="E41" s="22" t="s">
        <v>81</v>
      </c>
    </row>
    <row r="42" spans="1:18" x14ac:dyDescent="0.2">
      <c r="A42" s="12" t="s">
        <v>35</v>
      </c>
      <c r="B42" s="16" t="s">
        <v>30</v>
      </c>
      <c r="C42" s="16" t="s">
        <v>82</v>
      </c>
      <c r="D42" s="12" t="s">
        <v>37</v>
      </c>
      <c r="E42" s="17" t="s">
        <v>83</v>
      </c>
      <c r="F42" s="18" t="s">
        <v>78</v>
      </c>
      <c r="G42" s="19">
        <v>12.5</v>
      </c>
      <c r="H42" s="20"/>
      <c r="I42" s="20">
        <f>ROUND(ROUND(H42,2)*ROUND(G42,3),2)</f>
        <v>0</v>
      </c>
      <c r="O42">
        <f>(I42*21)/100</f>
        <v>0</v>
      </c>
      <c r="P42" t="s">
        <v>13</v>
      </c>
    </row>
    <row r="43" spans="1:18" x14ac:dyDescent="0.2">
      <c r="A43" s="21" t="s">
        <v>40</v>
      </c>
      <c r="E43" s="22" t="s">
        <v>84</v>
      </c>
    </row>
    <row r="44" spans="1:18" ht="51" x14ac:dyDescent="0.2">
      <c r="A44" s="23" t="s">
        <v>42</v>
      </c>
      <c r="E44" s="24" t="s">
        <v>85</v>
      </c>
    </row>
    <row r="45" spans="1:18" x14ac:dyDescent="0.2">
      <c r="A45" t="s">
        <v>44</v>
      </c>
      <c r="E45" s="22" t="s">
        <v>86</v>
      </c>
    </row>
    <row r="46" spans="1:18" ht="12.75" customHeight="1" x14ac:dyDescent="0.2">
      <c r="A46" s="5" t="s">
        <v>33</v>
      </c>
      <c r="B46" s="5"/>
      <c r="C46" s="25" t="s">
        <v>13</v>
      </c>
      <c r="D46" s="5"/>
      <c r="E46" s="14" t="s">
        <v>87</v>
      </c>
      <c r="F46" s="5"/>
      <c r="G46" s="5"/>
      <c r="H46" s="5"/>
      <c r="I46" s="26">
        <f>0+Q46</f>
        <v>0</v>
      </c>
      <c r="O46">
        <f>0+R46</f>
        <v>0</v>
      </c>
      <c r="Q46">
        <f>0+I47</f>
        <v>0</v>
      </c>
      <c r="R46">
        <f>0+O47</f>
        <v>0</v>
      </c>
    </row>
    <row r="47" spans="1:18" x14ac:dyDescent="0.2">
      <c r="A47" s="12" t="s">
        <v>35</v>
      </c>
      <c r="B47" s="16" t="s">
        <v>32</v>
      </c>
      <c r="C47" s="16" t="s">
        <v>88</v>
      </c>
      <c r="D47" s="12" t="s">
        <v>37</v>
      </c>
      <c r="E47" s="17" t="s">
        <v>89</v>
      </c>
      <c r="F47" s="18" t="s">
        <v>53</v>
      </c>
      <c r="G47" s="19">
        <v>0.58899999999999997</v>
      </c>
      <c r="H47" s="20"/>
      <c r="I47" s="20">
        <f>ROUND(ROUND(H47,2)*ROUND(G47,3),2)</f>
        <v>0</v>
      </c>
      <c r="O47">
        <f>(I47*21)/100</f>
        <v>0</v>
      </c>
      <c r="P47" t="s">
        <v>13</v>
      </c>
    </row>
    <row r="48" spans="1:18" x14ac:dyDescent="0.2">
      <c r="A48" s="21" t="s">
        <v>40</v>
      </c>
      <c r="E48" s="22" t="s">
        <v>90</v>
      </c>
    </row>
    <row r="49" spans="1:18" ht="51" x14ac:dyDescent="0.2">
      <c r="A49" s="23" t="s">
        <v>42</v>
      </c>
      <c r="E49" s="24" t="s">
        <v>91</v>
      </c>
    </row>
    <row r="50" spans="1:18" ht="280.5" x14ac:dyDescent="0.2">
      <c r="A50" t="s">
        <v>44</v>
      </c>
      <c r="E50" s="22" t="s">
        <v>92</v>
      </c>
    </row>
    <row r="51" spans="1:18" ht="12.75" customHeight="1" x14ac:dyDescent="0.2">
      <c r="A51" s="5" t="s">
        <v>33</v>
      </c>
      <c r="B51" s="5"/>
      <c r="C51" s="25" t="s">
        <v>12</v>
      </c>
      <c r="D51" s="5"/>
      <c r="E51" s="14" t="s">
        <v>93</v>
      </c>
      <c r="F51" s="5"/>
      <c r="G51" s="5"/>
      <c r="H51" s="5"/>
      <c r="I51" s="26">
        <f>0+Q51</f>
        <v>0</v>
      </c>
      <c r="O51">
        <f>0+R51</f>
        <v>0</v>
      </c>
      <c r="Q51">
        <f>0+I52</f>
        <v>0</v>
      </c>
      <c r="R51">
        <f>0+O52</f>
        <v>0</v>
      </c>
    </row>
    <row r="52" spans="1:18" x14ac:dyDescent="0.2">
      <c r="A52" s="12" t="s">
        <v>35</v>
      </c>
      <c r="B52" s="16" t="s">
        <v>94</v>
      </c>
      <c r="C52" s="16" t="s">
        <v>95</v>
      </c>
      <c r="D52" s="12" t="s">
        <v>37</v>
      </c>
      <c r="E52" s="17" t="s">
        <v>96</v>
      </c>
      <c r="F52" s="18" t="s">
        <v>97</v>
      </c>
      <c r="G52" s="19">
        <v>166.7</v>
      </c>
      <c r="H52" s="20"/>
      <c r="I52" s="20">
        <f>ROUND(ROUND(H52,2)*ROUND(G52,3),2)</f>
        <v>0</v>
      </c>
      <c r="O52">
        <f>(I52*21)/100</f>
        <v>0</v>
      </c>
      <c r="P52" t="s">
        <v>13</v>
      </c>
    </row>
    <row r="53" spans="1:18" x14ac:dyDescent="0.2">
      <c r="A53" s="21" t="s">
        <v>40</v>
      </c>
      <c r="E53" s="22" t="s">
        <v>98</v>
      </c>
    </row>
    <row r="54" spans="1:18" ht="51" x14ac:dyDescent="0.2">
      <c r="A54" s="23" t="s">
        <v>42</v>
      </c>
      <c r="E54" s="24" t="s">
        <v>99</v>
      </c>
    </row>
    <row r="55" spans="1:18" ht="216.75" x14ac:dyDescent="0.2">
      <c r="A55" t="s">
        <v>44</v>
      </c>
      <c r="E55" s="22" t="s">
        <v>100</v>
      </c>
    </row>
    <row r="56" spans="1:18" ht="12.75" customHeight="1" x14ac:dyDescent="0.2">
      <c r="A56" s="5" t="s">
        <v>33</v>
      </c>
      <c r="B56" s="5"/>
      <c r="C56" s="25" t="s">
        <v>25</v>
      </c>
      <c r="D56" s="5"/>
      <c r="E56" s="14" t="s">
        <v>101</v>
      </c>
      <c r="F56" s="5"/>
      <c r="G56" s="5"/>
      <c r="H56" s="5"/>
      <c r="I56" s="26">
        <f>0+Q56</f>
        <v>0</v>
      </c>
      <c r="O56">
        <f>0+R56</f>
        <v>0</v>
      </c>
      <c r="Q56">
        <f>0+I57+I61+I65+I69</f>
        <v>0</v>
      </c>
      <c r="R56">
        <f>0+O57+O61+O65+O69</f>
        <v>0</v>
      </c>
    </row>
    <row r="57" spans="1:18" x14ac:dyDescent="0.2">
      <c r="A57" s="12" t="s">
        <v>35</v>
      </c>
      <c r="B57" s="16" t="s">
        <v>102</v>
      </c>
      <c r="C57" s="16" t="s">
        <v>103</v>
      </c>
      <c r="D57" s="12" t="s">
        <v>37</v>
      </c>
      <c r="E57" s="17" t="s">
        <v>104</v>
      </c>
      <c r="F57" s="18" t="s">
        <v>53</v>
      </c>
      <c r="G57" s="19">
        <v>4.7</v>
      </c>
      <c r="H57" s="20"/>
      <c r="I57" s="20">
        <f>ROUND(ROUND(H57,2)*ROUND(G57,3),2)</f>
        <v>0</v>
      </c>
      <c r="O57">
        <f>(I57*21)/100</f>
        <v>0</v>
      </c>
      <c r="P57" t="s">
        <v>13</v>
      </c>
    </row>
    <row r="58" spans="1:18" x14ac:dyDescent="0.2">
      <c r="A58" s="21" t="s">
        <v>40</v>
      </c>
      <c r="E58" s="22" t="s">
        <v>105</v>
      </c>
    </row>
    <row r="59" spans="1:18" ht="51" x14ac:dyDescent="0.2">
      <c r="A59" s="23" t="s">
        <v>42</v>
      </c>
      <c r="E59" s="24" t="s">
        <v>106</v>
      </c>
    </row>
    <row r="60" spans="1:18" ht="38.25" x14ac:dyDescent="0.2">
      <c r="A60" t="s">
        <v>44</v>
      </c>
      <c r="E60" s="22" t="s">
        <v>107</v>
      </c>
    </row>
    <row r="61" spans="1:18" x14ac:dyDescent="0.2">
      <c r="A61" s="12" t="s">
        <v>35</v>
      </c>
      <c r="B61" s="16" t="s">
        <v>108</v>
      </c>
      <c r="C61" s="16" t="s">
        <v>109</v>
      </c>
      <c r="D61" s="12" t="s">
        <v>37</v>
      </c>
      <c r="E61" s="17" t="s">
        <v>110</v>
      </c>
      <c r="F61" s="18" t="s">
        <v>78</v>
      </c>
      <c r="G61" s="19">
        <v>25</v>
      </c>
      <c r="H61" s="20"/>
      <c r="I61" s="20">
        <f>ROUND(ROUND(H61,2)*ROUND(G61,3),2)</f>
        <v>0</v>
      </c>
      <c r="O61">
        <f>(I61*21)/100</f>
        <v>0</v>
      </c>
      <c r="P61" t="s">
        <v>13</v>
      </c>
    </row>
    <row r="62" spans="1:18" x14ac:dyDescent="0.2">
      <c r="A62" s="21" t="s">
        <v>40</v>
      </c>
      <c r="E62" s="22" t="s">
        <v>111</v>
      </c>
    </row>
    <row r="63" spans="1:18" ht="51" x14ac:dyDescent="0.2">
      <c r="A63" s="23" t="s">
        <v>42</v>
      </c>
      <c r="E63" s="24" t="s">
        <v>112</v>
      </c>
    </row>
    <row r="64" spans="1:18" ht="38.25" x14ac:dyDescent="0.2">
      <c r="A64" t="s">
        <v>44</v>
      </c>
      <c r="E64" s="22" t="s">
        <v>107</v>
      </c>
    </row>
    <row r="65" spans="1:18" x14ac:dyDescent="0.2">
      <c r="A65" s="12" t="s">
        <v>35</v>
      </c>
      <c r="B65" s="16" t="s">
        <v>113</v>
      </c>
      <c r="C65" s="16" t="s">
        <v>114</v>
      </c>
      <c r="D65" s="12" t="s">
        <v>37</v>
      </c>
      <c r="E65" s="17" t="s">
        <v>115</v>
      </c>
      <c r="F65" s="18" t="s">
        <v>78</v>
      </c>
      <c r="G65" s="19">
        <v>16.2</v>
      </c>
      <c r="H65" s="20"/>
      <c r="I65" s="20">
        <f>ROUND(ROUND(H65,2)*ROUND(G65,3),2)</f>
        <v>0</v>
      </c>
      <c r="O65">
        <f>(I65*21)/100</f>
        <v>0</v>
      </c>
      <c r="P65" t="s">
        <v>13</v>
      </c>
    </row>
    <row r="66" spans="1:18" ht="25.5" x14ac:dyDescent="0.2">
      <c r="A66" s="21" t="s">
        <v>40</v>
      </c>
      <c r="E66" s="22" t="s">
        <v>116</v>
      </c>
    </row>
    <row r="67" spans="1:18" ht="51" x14ac:dyDescent="0.2">
      <c r="A67" s="23" t="s">
        <v>42</v>
      </c>
      <c r="E67" s="24" t="s">
        <v>117</v>
      </c>
    </row>
    <row r="68" spans="1:18" ht="114.75" x14ac:dyDescent="0.2">
      <c r="A68" t="s">
        <v>44</v>
      </c>
      <c r="E68" s="22" t="s">
        <v>118</v>
      </c>
    </row>
    <row r="69" spans="1:18" ht="25.5" x14ac:dyDescent="0.2">
      <c r="A69" s="12" t="s">
        <v>35</v>
      </c>
      <c r="B69" s="16" t="s">
        <v>119</v>
      </c>
      <c r="C69" s="16" t="s">
        <v>120</v>
      </c>
      <c r="D69" s="12" t="s">
        <v>37</v>
      </c>
      <c r="E69" s="17" t="s">
        <v>121</v>
      </c>
      <c r="F69" s="18" t="s">
        <v>78</v>
      </c>
      <c r="G69" s="19">
        <v>1.32</v>
      </c>
      <c r="H69" s="20"/>
      <c r="I69" s="20">
        <f>ROUND(ROUND(H69,2)*ROUND(G69,3),2)</f>
        <v>0</v>
      </c>
      <c r="O69">
        <f>(I69*21)/100</f>
        <v>0</v>
      </c>
      <c r="P69" t="s">
        <v>13</v>
      </c>
    </row>
    <row r="70" spans="1:18" x14ac:dyDescent="0.2">
      <c r="A70" s="21" t="s">
        <v>40</v>
      </c>
      <c r="E70" s="22" t="s">
        <v>37</v>
      </c>
    </row>
    <row r="71" spans="1:18" ht="51" x14ac:dyDescent="0.2">
      <c r="A71" s="23" t="s">
        <v>42</v>
      </c>
      <c r="E71" s="24" t="s">
        <v>122</v>
      </c>
    </row>
    <row r="72" spans="1:18" ht="114.75" x14ac:dyDescent="0.2">
      <c r="A72" t="s">
        <v>44</v>
      </c>
      <c r="E72" s="22" t="s">
        <v>118</v>
      </c>
    </row>
    <row r="73" spans="1:18" ht="12.75" customHeight="1" x14ac:dyDescent="0.2">
      <c r="A73" s="5" t="s">
        <v>33</v>
      </c>
      <c r="B73" s="5"/>
      <c r="C73" s="25" t="s">
        <v>30</v>
      </c>
      <c r="D73" s="5"/>
      <c r="E73" s="14" t="s">
        <v>123</v>
      </c>
      <c r="F73" s="5"/>
      <c r="G73" s="5"/>
      <c r="H73" s="5"/>
      <c r="I73" s="26">
        <f>0+Q73</f>
        <v>0</v>
      </c>
      <c r="O73">
        <f>0+R73</f>
        <v>0</v>
      </c>
      <c r="Q73">
        <f>0+I74+I78+I82+I86+I90</f>
        <v>0</v>
      </c>
      <c r="R73">
        <f>0+O74+O78+O82+O86+O90</f>
        <v>0</v>
      </c>
    </row>
    <row r="74" spans="1:18" x14ac:dyDescent="0.2">
      <c r="A74" s="12" t="s">
        <v>35</v>
      </c>
      <c r="B74" s="16" t="s">
        <v>124</v>
      </c>
      <c r="C74" s="16" t="s">
        <v>125</v>
      </c>
      <c r="D74" s="12" t="s">
        <v>37</v>
      </c>
      <c r="E74" s="17" t="s">
        <v>126</v>
      </c>
      <c r="F74" s="18" t="s">
        <v>63</v>
      </c>
      <c r="G74" s="19">
        <v>18</v>
      </c>
      <c r="H74" s="20"/>
      <c r="I74" s="20">
        <f>ROUND(ROUND(H74,2)*ROUND(G74,3),2)</f>
        <v>0</v>
      </c>
      <c r="O74">
        <f>(I74*21)/100</f>
        <v>0</v>
      </c>
      <c r="P74" t="s">
        <v>13</v>
      </c>
    </row>
    <row r="75" spans="1:18" x14ac:dyDescent="0.2">
      <c r="A75" s="21" t="s">
        <v>40</v>
      </c>
      <c r="E75" s="22" t="s">
        <v>37</v>
      </c>
    </row>
    <row r="76" spans="1:18" ht="51" x14ac:dyDescent="0.2">
      <c r="A76" s="23" t="s">
        <v>42</v>
      </c>
      <c r="E76" s="24" t="s">
        <v>127</v>
      </c>
    </row>
    <row r="77" spans="1:18" ht="25.5" x14ac:dyDescent="0.2">
      <c r="A77" t="s">
        <v>44</v>
      </c>
      <c r="E77" s="22" t="s">
        <v>128</v>
      </c>
    </row>
    <row r="78" spans="1:18" x14ac:dyDescent="0.2">
      <c r="A78" s="12" t="s">
        <v>35</v>
      </c>
      <c r="B78" s="16" t="s">
        <v>129</v>
      </c>
      <c r="C78" s="16" t="s">
        <v>130</v>
      </c>
      <c r="D78" s="12" t="s">
        <v>37</v>
      </c>
      <c r="E78" s="17" t="s">
        <v>131</v>
      </c>
      <c r="F78" s="18" t="s">
        <v>132</v>
      </c>
      <c r="G78" s="19">
        <v>1</v>
      </c>
      <c r="H78" s="20"/>
      <c r="I78" s="20">
        <f>ROUND(ROUND(H78,2)*ROUND(G78,3),2)</f>
        <v>0</v>
      </c>
      <c r="O78">
        <f>(I78*21)/100</f>
        <v>0</v>
      </c>
      <c r="P78" t="s">
        <v>13</v>
      </c>
    </row>
    <row r="79" spans="1:18" x14ac:dyDescent="0.2">
      <c r="A79" s="21" t="s">
        <v>40</v>
      </c>
      <c r="E79" s="22" t="s">
        <v>133</v>
      </c>
    </row>
    <row r="80" spans="1:18" ht="51" x14ac:dyDescent="0.2">
      <c r="A80" s="23" t="s">
        <v>42</v>
      </c>
      <c r="E80" s="24" t="s">
        <v>134</v>
      </c>
    </row>
    <row r="81" spans="1:16" ht="89.25" x14ac:dyDescent="0.2">
      <c r="A81" t="s">
        <v>44</v>
      </c>
      <c r="E81" s="22" t="s">
        <v>135</v>
      </c>
    </row>
    <row r="82" spans="1:16" x14ac:dyDescent="0.2">
      <c r="A82" s="12" t="s">
        <v>35</v>
      </c>
      <c r="B82" s="16" t="s">
        <v>136</v>
      </c>
      <c r="C82" s="16" t="s">
        <v>137</v>
      </c>
      <c r="D82" s="12" t="s">
        <v>37</v>
      </c>
      <c r="E82" s="17" t="s">
        <v>138</v>
      </c>
      <c r="F82" s="18" t="s">
        <v>63</v>
      </c>
      <c r="G82" s="19">
        <v>5</v>
      </c>
      <c r="H82" s="20"/>
      <c r="I82" s="20">
        <f>ROUND(ROUND(H82,2)*ROUND(G82,3),2)</f>
        <v>0</v>
      </c>
      <c r="O82">
        <f>(I82*21)/100</f>
        <v>0</v>
      </c>
      <c r="P82" t="s">
        <v>13</v>
      </c>
    </row>
    <row r="83" spans="1:16" x14ac:dyDescent="0.2">
      <c r="A83" s="21" t="s">
        <v>40</v>
      </c>
      <c r="E83" s="22" t="s">
        <v>139</v>
      </c>
    </row>
    <row r="84" spans="1:16" ht="51" x14ac:dyDescent="0.2">
      <c r="A84" s="23" t="s">
        <v>42</v>
      </c>
      <c r="E84" s="24" t="s">
        <v>140</v>
      </c>
    </row>
    <row r="85" spans="1:16" ht="102" x14ac:dyDescent="0.2">
      <c r="A85" t="s">
        <v>44</v>
      </c>
      <c r="E85" s="22" t="s">
        <v>141</v>
      </c>
    </row>
    <row r="86" spans="1:16" x14ac:dyDescent="0.2">
      <c r="A86" s="12" t="s">
        <v>35</v>
      </c>
      <c r="B86" s="16" t="s">
        <v>142</v>
      </c>
      <c r="C86" s="16" t="s">
        <v>143</v>
      </c>
      <c r="D86" s="12" t="s">
        <v>37</v>
      </c>
      <c r="E86" s="17" t="s">
        <v>144</v>
      </c>
      <c r="F86" s="18" t="s">
        <v>63</v>
      </c>
      <c r="G86" s="19">
        <v>1</v>
      </c>
      <c r="H86" s="20"/>
      <c r="I86" s="20">
        <f>ROUND(ROUND(H86,2)*ROUND(G86,3),2)</f>
        <v>0</v>
      </c>
      <c r="O86">
        <f>(I86*21)/100</f>
        <v>0</v>
      </c>
      <c r="P86" t="s">
        <v>13</v>
      </c>
    </row>
    <row r="87" spans="1:16" x14ac:dyDescent="0.2">
      <c r="A87" s="21" t="s">
        <v>40</v>
      </c>
      <c r="E87" s="22" t="s">
        <v>37</v>
      </c>
    </row>
    <row r="88" spans="1:16" ht="51" x14ac:dyDescent="0.2">
      <c r="A88" s="23" t="s">
        <v>42</v>
      </c>
      <c r="E88" s="24" t="s">
        <v>145</v>
      </c>
    </row>
    <row r="89" spans="1:16" ht="140.25" x14ac:dyDescent="0.2">
      <c r="A89" t="s">
        <v>44</v>
      </c>
      <c r="E89" s="22" t="s">
        <v>146</v>
      </c>
    </row>
    <row r="90" spans="1:16" ht="25.5" x14ac:dyDescent="0.2">
      <c r="A90" s="12" t="s">
        <v>35</v>
      </c>
      <c r="B90" s="16" t="s">
        <v>147</v>
      </c>
      <c r="C90" s="16" t="s">
        <v>148</v>
      </c>
      <c r="D90" s="12" t="s">
        <v>37</v>
      </c>
      <c r="E90" s="17" t="s">
        <v>149</v>
      </c>
      <c r="F90" s="18" t="s">
        <v>58</v>
      </c>
      <c r="G90" s="19">
        <v>78.974999999999994</v>
      </c>
      <c r="H90" s="20"/>
      <c r="I90" s="20">
        <f>ROUND(ROUND(H90,2)*ROUND(G90,3),2)</f>
        <v>0</v>
      </c>
      <c r="O90">
        <f>(I90*21)/100</f>
        <v>0</v>
      </c>
      <c r="P90" t="s">
        <v>13</v>
      </c>
    </row>
    <row r="91" spans="1:16" ht="25.5" x14ac:dyDescent="0.2">
      <c r="A91" s="21" t="s">
        <v>40</v>
      </c>
      <c r="E91" s="22" t="s">
        <v>150</v>
      </c>
    </row>
    <row r="92" spans="1:16" ht="51" x14ac:dyDescent="0.2">
      <c r="A92" s="23" t="s">
        <v>42</v>
      </c>
      <c r="E92" s="24" t="s">
        <v>151</v>
      </c>
    </row>
    <row r="93" spans="1:16" ht="76.5" x14ac:dyDescent="0.2">
      <c r="A93" t="s">
        <v>44</v>
      </c>
      <c r="E93" s="22" t="s">
        <v>152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4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</vt:lpstr>
      <vt:lpstr>'SO 01'!Názvy_tisku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Charvát Martin, Ing.</cp:lastModifiedBy>
  <cp:lastPrinted>2020-02-19T11:46:55Z</cp:lastPrinted>
  <dcterms:modified xsi:type="dcterms:W3CDTF">2020-04-22T10:37:27Z</dcterms:modified>
  <cp:category/>
  <cp:contentStatus/>
</cp:coreProperties>
</file>